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20730" windowHeight="11760"/>
  </bookViews>
  <sheets>
    <sheet name="рабочий" sheetId="3" r:id="rId1"/>
  </sheets>
  <calcPr calcId="162913"/>
</workbook>
</file>

<file path=xl/calcChain.xml><?xml version="1.0" encoding="utf-8"?>
<calcChain xmlns="http://schemas.openxmlformats.org/spreadsheetml/2006/main">
  <c r="F5" i="3" l="1"/>
  <c r="G24" i="3" l="1"/>
  <c r="F24" i="3"/>
  <c r="D24" i="3"/>
  <c r="D22" i="3"/>
  <c r="G22" i="3"/>
  <c r="F22" i="3"/>
  <c r="E22" i="3"/>
  <c r="E23" i="3"/>
  <c r="E24" i="3"/>
  <c r="E25" i="3"/>
  <c r="E21" i="3" l="1"/>
  <c r="G21" i="3" l="1"/>
  <c r="F6" i="3"/>
  <c r="G8" i="3"/>
  <c r="G9" i="3"/>
  <c r="F19" i="3" l="1"/>
  <c r="D19" i="3"/>
  <c r="C19" i="3"/>
  <c r="D6" i="3"/>
  <c r="C6" i="3"/>
  <c r="E19" i="3" l="1"/>
  <c r="G7" i="3"/>
  <c r="G6" i="3" s="1"/>
  <c r="G11" i="3"/>
  <c r="G13" i="3"/>
  <c r="G15" i="3"/>
  <c r="G16" i="3"/>
  <c r="G18" i="3"/>
  <c r="G20" i="3"/>
  <c r="G19" i="3" s="1"/>
  <c r="E7" i="3"/>
  <c r="E11" i="3"/>
  <c r="E13" i="3"/>
  <c r="E16" i="3"/>
  <c r="E18" i="3"/>
  <c r="E20" i="3"/>
  <c r="D17" i="3"/>
  <c r="F17" i="3"/>
  <c r="C17" i="3"/>
  <c r="D14" i="3"/>
  <c r="F14" i="3"/>
  <c r="C14" i="3"/>
  <c r="C12" i="3" s="1"/>
  <c r="D10" i="3"/>
  <c r="F10" i="3"/>
  <c r="C10" i="3"/>
  <c r="C5" i="3" l="1"/>
  <c r="E17" i="3"/>
  <c r="E6" i="3"/>
  <c r="G10" i="3"/>
  <c r="G14" i="3"/>
  <c r="E14" i="3"/>
  <c r="D12" i="3"/>
  <c r="D5" i="3" s="1"/>
  <c r="F12" i="3"/>
  <c r="G17" i="3"/>
  <c r="E10" i="3"/>
  <c r="G12" i="3" l="1"/>
  <c r="G5" i="3"/>
  <c r="E12" i="3"/>
  <c r="E5" i="3"/>
</calcChain>
</file>

<file path=xl/sharedStrings.xml><?xml version="1.0" encoding="utf-8"?>
<sst xmlns="http://schemas.openxmlformats.org/spreadsheetml/2006/main" count="59" uniqueCount="59">
  <si>
    <t>НАИМЕНОВАНИЕ ДОХОДОВ</t>
  </si>
  <si>
    <t>КОД</t>
  </si>
  <si>
    <t>тыс.руб.</t>
  </si>
  <si>
    <t>% выполнения плана за год</t>
  </si>
  <si>
    <t>Предлагаемые изменения, +/-</t>
  </si>
  <si>
    <t>Показатели по проекту решения сессии</t>
  </si>
  <si>
    <t>5 = гр.4/гр.3*100</t>
  </si>
  <si>
    <t>7 = гр.3 + гр.6</t>
  </si>
  <si>
    <t>Основание для внесения изменений *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</si>
  <si>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</si>
  <si>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</si>
  <si>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</si>
  <si>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</si>
  <si>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</si>
  <si>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 1 к пояснительной записке к проекту решения сессии о внесении изменений в бюджет</t>
  </si>
  <si>
    <t>Земельный налог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</si>
  <si>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</si>
  <si>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</si>
  <si>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</si>
  <si>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</si>
  <si>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</si>
  <si>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Д.А.Ефременко</t>
  </si>
  <si>
    <t>Председатель Дмитровского сельского совета-Глава администрации Дмитровского сельского поселения</t>
  </si>
  <si>
    <t>10000000000000000</t>
  </si>
  <si>
    <t>НАЛОГОВЫЕ И НЕНАЛОГОВЫЕ ДОХОДЫ</t>
  </si>
  <si>
    <t>10102000010000110</t>
  </si>
  <si>
    <t>10102010011000110</t>
  </si>
  <si>
    <t>10500000000000000</t>
  </si>
  <si>
    <t>10503010011000110</t>
  </si>
  <si>
    <t>10600000000000000</t>
  </si>
  <si>
    <t>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</si>
  <si>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</si>
  <si>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10606000000000110</t>
  </si>
  <si>
    <t>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</si>
  <si>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</si>
  <si>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10606043101000110</t>
  </si>
  <si>
    <t>10800000000000000</t>
  </si>
  <si>
    <t>10804020011000110</t>
  </si>
  <si>
    <t>11100000000000000</t>
  </si>
  <si>
    <t>11105025100000120</t>
  </si>
  <si>
    <t>Примечание: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</si>
  <si>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</si>
  <si>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10102020011000110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</si>
  <si>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</si>
  <si>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</si>
  <si>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11109080100000120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</si>
  <si>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</si>
  <si>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Утверждено на 2024 год </t>
  </si>
  <si>
    <t>Фактически исполнено по состоянию на 01.08.2024</t>
  </si>
  <si>
    <t>ДОХОДЫ ОТ ПРОДАЖИ МАТЕРИАЛЬНЫХ И НЕМАТЕРИАЛЬНЫХ АКТИВОВ</t>
  </si>
  <si>
    <t>ПРОЧИЕ НЕНАЛОГОВЫЕ ДОХОДЫ</t>
  </si>
  <si>
    <t>11400000000000000</t>
  </si>
  <si>
    <t>11406025100000430</t>
  </si>
  <si>
    <t>11700000000000000</t>
  </si>
  <si>
    <t>11715030107007150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</si>
  <si>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</si>
  <si>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Инициативные платежи зачисляемые в бюджеты сельских поселений (на софинансирование реализации проектов инициативного бюджетирования  в Республике Крым)</t>
  </si>
  <si>
    <t>Согласно фактическому поступлению (продажа 1 земельного участка)</t>
  </si>
  <si>
    <t>Соглашение о предоставлении в 2024 году из бюджета Республики Крым субсидии бюджету муниципального образования Дмитровское сельское поселение Советского района Республики Крым на софинансирование реализации проектов инициативного бюджетирования в Республике Крым №10-06/2024-86 от 10.06.2024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</si>
</sst>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164" fontId="3" fillId="0" borderId="0" applyBorder="0" applyAlignment="0" applyProtection="0"/>
    <xf numFmtId="164" fontId="3" fillId="0" borderId="0" applyBorder="0" applyAlignment="0" applyProtection="0"/>
    <xf numFmtId="164" fontId="3" fillId="0" borderId="0" applyBorder="0" applyAlignment="0" applyProtection="0"/>
    <xf numFmtId="164" fontId="3" fillId="0" borderId="0" applyBorder="0" applyAlignment="0" applyProtection="0"/>
    <xf numFmtId="164" fontId="3" fillId="0" borderId="0" applyBorder="0" applyAlignment="0" applyProtection="0"/>
    <xf numFmtId="0" fontId="1" fillId="0" borderId="0"/>
  </cellStyleXfs>
  <cellXfs count="82">
    <xf numFmtId="0" fontId="0" fillId="0" borderId="0" xfId="0"/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top" wrapText="1"/>
    </xf>
    <xf numFmtId="165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165" fontId="6" fillId="0" borderId="7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165" fontId="7" fillId="0" borderId="8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0" fontId="11" fillId="0" borderId="0" xfId="0" applyFont="1"/>
    <xf numFmtId="0" fontId="7" fillId="0" borderId="8" xfId="0" applyNumberFormat="1" applyFont="1" applyFill="1" applyBorder="1" applyAlignment="1" applyProtection="1">
      <alignment horizontal="left" vertical="top" wrapText="1"/>
    </xf>
    <xf numFmtId="165" fontId="7" fillId="0" borderId="10" xfId="0" applyNumberFormat="1" applyFont="1" applyFill="1" applyBorder="1" applyAlignment="1" applyProtection="1">
      <alignment horizontal="center" vertical="center" wrapText="1"/>
    </xf>
    <xf numFmtId="4" fontId="6" fillId="0" borderId="10" xfId="0" applyNumberFormat="1" applyFont="1" applyFill="1" applyBorder="1" applyAlignment="1" applyProtection="1">
      <alignment horizontal="center" vertical="center" wrapText="1"/>
    </xf>
    <xf numFmtId="165" fontId="6" fillId="0" borderId="10" xfId="0" applyNumberFormat="1" applyFont="1" applyFill="1" applyBorder="1" applyAlignment="1" applyProtection="1">
      <alignment horizontal="center" vertical="center" wrapText="1"/>
    </xf>
    <xf numFmtId="165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5" fillId="0" borderId="6" xfId="0" applyFont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165" fontId="6" fillId="0" borderId="1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7" fillId="0" borderId="14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165" fontId="7" fillId="0" borderId="11" xfId="0" applyNumberFormat="1" applyFont="1" applyFill="1" applyBorder="1" applyAlignment="1" applyProtection="1">
      <alignment horizontal="center" vertical="center" wrapText="1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165" fontId="6" fillId="0" borderId="1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49" fontId="5" fillId="0" borderId="1" xfId="0" applyNumberFormat="1" applyFont="1" applyBorder="1"/>
    <xf numFmtId="0" fontId="4" fillId="0" borderId="1" xfId="0" applyFont="1" applyBorder="1"/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top" wrapText="1"/>
    </xf>
    <xf numFmtId="165" fontId="5" fillId="0" borderId="11" xfId="0" applyNumberFormat="1" applyFont="1" applyBorder="1" applyAlignment="1">
      <alignment horizontal="center" vertical="center"/>
    </xf>
    <xf numFmtId="0" fontId="5" fillId="2" borderId="6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/>
    </xf>
    <xf numFmtId="0" fontId="5" fillId="2" borderId="6" xfId="0" applyFont="1" applyFill="1" applyBorder="1" applyAlignment="1">
      <alignment vertical="top"/>
    </xf>
    <xf numFmtId="0" fontId="4" fillId="0" borderId="6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2" borderId="15" xfId="0" applyFont="1" applyFill="1" applyBorder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6" fontId="5" fillId="2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center" vertical="center" wrapText="1"/>
    </xf>
  </cellXfs>
  <cellStyles count="14">
    <cellStyle name="Excel Built-in Normal" xfId="1"/>
    <cellStyle name="TableStyleLight1" xfId="2"/>
    <cellStyle name="TableStyleLight1 2" xfId="3"/>
    <cellStyle name="TableStyleLight1 3" xfId="4"/>
    <cellStyle name="TableStyleLight1 4" xfId="5"/>
    <cellStyle name="TableStyleLight1 5" xfId="6"/>
    <cellStyle name="TableStyleLight1 6" xfId="7"/>
    <cellStyle name="Обычный" xfId="0" builtinId="0"/>
    <cellStyle name="Обычный 2" xfId="8"/>
    <cellStyle name="Финансовый 2" xfId="3"/>
    <cellStyle name="Финансовый 3" xfId="4"/>
    <cellStyle name="Финансовый 4" xfId="5"/>
    <cellStyle name="Финансовый 5" xfId="6"/>
    <cellStyle name="Финансов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topLeftCell="C1" zoomScale="65" zoomScaleNormal="65" zoomScaleSheetLayoutView="85" workbookViewId="0">
      <selection activeCell="H25" sqref="H25"/>
    </sheetView>
  </sheetViews>
  <sheetFormatPr defaultRowHeight="15" x14ac:dyDescent="0.25"/>
  <cols>
    <col min="1" max="1" width="30.7109375" customWidth="1"/>
    <col min="2" max="2" width="90.85546875" customWidth="1"/>
    <col min="3" max="3" width="18.28515625" customWidth="1"/>
    <col min="4" max="4" width="19.28515625" customWidth="1"/>
    <col min="5" max="5" width="27.140625" customWidth="1"/>
    <col min="6" max="7" width="19.28515625" customWidth="1"/>
    <col min="8" max="8" width="81.85546875" style="38" customWidth="1"/>
  </cols>
  <sheetData>
    <row r="1" spans="1:8" s="1" customFormat="1" ht="18.75" x14ac:dyDescent="0.3">
      <c r="A1" s="3"/>
      <c r="B1" s="81" t="s">
        <v>14</v>
      </c>
      <c r="C1" s="81"/>
      <c r="D1" s="81"/>
      <c r="E1" s="81"/>
      <c r="F1" s="81"/>
      <c r="G1" s="81"/>
      <c r="H1" s="37"/>
    </row>
    <row r="2" spans="1:8" s="1" customFormat="1" ht="15.75" thickBot="1" x14ac:dyDescent="0.3">
      <c r="A2" s="2"/>
      <c r="B2" s="8"/>
      <c r="C2" s="4"/>
      <c r="D2" s="6"/>
      <c r="E2" s="5"/>
      <c r="F2" s="4"/>
      <c r="G2" s="7" t="s">
        <v>2</v>
      </c>
      <c r="H2" s="38"/>
    </row>
    <row r="3" spans="1:8" ht="112.5" customHeight="1" x14ac:dyDescent="0.25">
      <c r="A3" s="69" t="s">
        <v>1</v>
      </c>
      <c r="B3" s="70" t="s">
        <v>0</v>
      </c>
      <c r="C3" s="71" t="s">
        <v>47</v>
      </c>
      <c r="D3" s="72" t="s">
        <v>48</v>
      </c>
      <c r="E3" s="73" t="s">
        <v>3</v>
      </c>
      <c r="F3" s="71" t="s">
        <v>4</v>
      </c>
      <c r="G3" s="74" t="s">
        <v>5</v>
      </c>
      <c r="H3" s="75" t="s">
        <v>8</v>
      </c>
    </row>
    <row r="4" spans="1:8" s="1" customFormat="1" ht="18.75" x14ac:dyDescent="0.25">
      <c r="A4" s="9">
        <v>1</v>
      </c>
      <c r="B4" s="10">
        <v>2</v>
      </c>
      <c r="C4" s="11">
        <v>3</v>
      </c>
      <c r="D4" s="12">
        <v>4</v>
      </c>
      <c r="E4" s="13" t="s">
        <v>6</v>
      </c>
      <c r="F4" s="11">
        <v>6</v>
      </c>
      <c r="G4" s="12" t="s">
        <v>7</v>
      </c>
      <c r="H4" s="39">
        <v>8</v>
      </c>
    </row>
    <row r="5" spans="1:8" ht="18.75" x14ac:dyDescent="0.25">
      <c r="A5" s="14" t="s">
        <v>23</v>
      </c>
      <c r="B5" s="15" t="s">
        <v>24</v>
      </c>
      <c r="C5" s="16">
        <f>SUM(C6,C10,C12,C17,C19)</f>
        <v>1924.5</v>
      </c>
      <c r="D5" s="16">
        <f>SUM(D6,D10,D12,D17,D19+D22+D24)</f>
        <v>1251.2429999999999</v>
      </c>
      <c r="E5" s="17">
        <f>D5/C5*100</f>
        <v>65.016523772408419</v>
      </c>
      <c r="F5" s="16">
        <f>SUM(F6,F10,F12,F17,F19+F22+F24)</f>
        <v>185.68899999999999</v>
      </c>
      <c r="G5" s="16">
        <f>C5+F5</f>
        <v>2110.1889999999999</v>
      </c>
      <c r="H5" s="60"/>
    </row>
    <row r="6" spans="1:8" s="1" customFormat="1" ht="18.75" x14ac:dyDescent="0.25">
      <c r="A6" s="14" t="s">
        <v>25</v>
      </c>
      <c r="B6" s="15" t="s">
        <v>19</v>
      </c>
      <c r="C6" s="18">
        <f>SUM(C7,C8,C9)</f>
        <v>740.40000000000009</v>
      </c>
      <c r="D6" s="18">
        <f>SUM(D7,D8,D9)</f>
        <v>485.31099999999998</v>
      </c>
      <c r="E6" s="17">
        <f t="shared" ref="E6:E25" si="0">D6/C6*100</f>
        <v>65.547136682874111</v>
      </c>
      <c r="F6" s="18">
        <f>SUM(F7,F8,F9)</f>
        <v>0</v>
      </c>
      <c r="G6" s="18">
        <f>SUM(G7,G8,G9)</f>
        <v>740.40000000000009</v>
      </c>
      <c r="H6" s="60"/>
    </row>
    <row r="7" spans="1:8" ht="112.5" x14ac:dyDescent="0.25">
      <c r="A7" s="19" t="s">
        <v>26</v>
      </c>
      <c r="B7" s="20" t="s">
        <v>17</v>
      </c>
      <c r="C7" s="29">
        <v>690.1</v>
      </c>
      <c r="D7" s="61">
        <v>471.92899999999997</v>
      </c>
      <c r="E7" s="30">
        <f t="shared" si="0"/>
        <v>68.385596290392698</v>
      </c>
      <c r="F7" s="61">
        <v>0</v>
      </c>
      <c r="G7" s="31">
        <f t="shared" ref="G7:G21" si="1">C7+F7</f>
        <v>690.1</v>
      </c>
      <c r="H7" s="62"/>
    </row>
    <row r="8" spans="1:8" s="1" customFormat="1" ht="150" x14ac:dyDescent="0.25">
      <c r="A8" s="19" t="s">
        <v>42</v>
      </c>
      <c r="B8" s="28" t="s">
        <v>41</v>
      </c>
      <c r="C8" s="34">
        <v>35.700000000000003</v>
      </c>
      <c r="D8" s="43">
        <v>5.0650000000000004</v>
      </c>
      <c r="E8" s="30">
        <v>0</v>
      </c>
      <c r="F8" s="43">
        <v>0</v>
      </c>
      <c r="G8" s="31">
        <f t="shared" si="1"/>
        <v>35.700000000000003</v>
      </c>
      <c r="H8" s="62"/>
    </row>
    <row r="9" spans="1:8" s="1" customFormat="1" ht="75" x14ac:dyDescent="0.25">
      <c r="A9" s="19" t="s">
        <v>43</v>
      </c>
      <c r="B9" s="28" t="s">
        <v>44</v>
      </c>
      <c r="C9" s="34">
        <v>14.6</v>
      </c>
      <c r="D9" s="43">
        <v>8.3170000000000002</v>
      </c>
      <c r="E9" s="30">
        <v>0</v>
      </c>
      <c r="F9" s="43">
        <v>0</v>
      </c>
      <c r="G9" s="31">
        <f t="shared" si="1"/>
        <v>14.6</v>
      </c>
      <c r="H9" s="62"/>
    </row>
    <row r="10" spans="1:8" ht="18.75" x14ac:dyDescent="0.25">
      <c r="A10" s="14" t="s">
        <v>27</v>
      </c>
      <c r="B10" s="15" t="s">
        <v>9</v>
      </c>
      <c r="C10" s="32">
        <f>SUM(C11)</f>
        <v>423.1</v>
      </c>
      <c r="D10" s="32">
        <f t="shared" ref="D10:F10" si="2">SUM(D11)</f>
        <v>350.36500000000001</v>
      </c>
      <c r="E10" s="35">
        <f t="shared" si="0"/>
        <v>82.809028598440079</v>
      </c>
      <c r="F10" s="41">
        <f t="shared" si="2"/>
        <v>0</v>
      </c>
      <c r="G10" s="36">
        <f t="shared" si="1"/>
        <v>423.1</v>
      </c>
      <c r="H10" s="63"/>
    </row>
    <row r="11" spans="1:8" ht="56.25" x14ac:dyDescent="0.25">
      <c r="A11" s="19" t="s">
        <v>28</v>
      </c>
      <c r="B11" s="20" t="s">
        <v>18</v>
      </c>
      <c r="C11" s="21">
        <v>423.1</v>
      </c>
      <c r="D11" s="43">
        <v>350.36500000000001</v>
      </c>
      <c r="E11" s="33">
        <f t="shared" si="0"/>
        <v>82.809028598440079</v>
      </c>
      <c r="F11" s="43">
        <v>0</v>
      </c>
      <c r="G11" s="32">
        <f t="shared" si="1"/>
        <v>423.1</v>
      </c>
      <c r="H11" s="64"/>
    </row>
    <row r="12" spans="1:8" ht="18.75" x14ac:dyDescent="0.25">
      <c r="A12" s="14" t="s">
        <v>29</v>
      </c>
      <c r="B12" s="15" t="s">
        <v>10</v>
      </c>
      <c r="C12" s="16">
        <f>SUM(C13:C14)</f>
        <v>555.29999999999995</v>
      </c>
      <c r="D12" s="16">
        <f>SUM(D13:D14)</f>
        <v>74.760999999999996</v>
      </c>
      <c r="E12" s="17">
        <f t="shared" si="0"/>
        <v>13.463173059607419</v>
      </c>
      <c r="F12" s="16">
        <f t="shared" ref="F12" si="3">SUM(F13:F14)</f>
        <v>0</v>
      </c>
      <c r="G12" s="16">
        <f t="shared" si="1"/>
        <v>555.29999999999995</v>
      </c>
      <c r="H12" s="63"/>
    </row>
    <row r="13" spans="1:8" ht="93.75" x14ac:dyDescent="0.25">
      <c r="A13" s="19" t="s">
        <v>30</v>
      </c>
      <c r="B13" s="20" t="s">
        <v>31</v>
      </c>
      <c r="C13" s="21">
        <v>43.9</v>
      </c>
      <c r="D13" s="43">
        <v>1.44</v>
      </c>
      <c r="E13" s="17">
        <f t="shared" si="0"/>
        <v>3.2801822323462417</v>
      </c>
      <c r="F13" s="43">
        <v>0</v>
      </c>
      <c r="G13" s="16">
        <f t="shared" si="1"/>
        <v>43.9</v>
      </c>
      <c r="H13" s="64"/>
    </row>
    <row r="14" spans="1:8" ht="18.75" x14ac:dyDescent="0.25">
      <c r="A14" s="14" t="s">
        <v>32</v>
      </c>
      <c r="B14" s="15" t="s">
        <v>15</v>
      </c>
      <c r="C14" s="16">
        <f>SUM(C15:C16)</f>
        <v>511.4</v>
      </c>
      <c r="D14" s="16">
        <f t="shared" ref="D14:F14" si="4">SUM(D15:D16)</f>
        <v>73.320999999999998</v>
      </c>
      <c r="E14" s="17">
        <f t="shared" si="0"/>
        <v>14.337309346890889</v>
      </c>
      <c r="F14" s="16">
        <f t="shared" si="4"/>
        <v>0</v>
      </c>
      <c r="G14" s="16">
        <f t="shared" si="1"/>
        <v>511.4</v>
      </c>
      <c r="H14" s="62"/>
    </row>
    <row r="15" spans="1:8" ht="75" x14ac:dyDescent="0.25">
      <c r="A15" s="19" t="s">
        <v>33</v>
      </c>
      <c r="B15" s="20" t="s">
        <v>34</v>
      </c>
      <c r="C15" s="21">
        <v>112.6</v>
      </c>
      <c r="D15" s="43">
        <v>35.982999999999997</v>
      </c>
      <c r="E15" s="17">
        <v>0</v>
      </c>
      <c r="F15" s="43">
        <v>0</v>
      </c>
      <c r="G15" s="16">
        <f t="shared" si="1"/>
        <v>112.6</v>
      </c>
      <c r="H15" s="62"/>
    </row>
    <row r="16" spans="1:8" ht="75" x14ac:dyDescent="0.25">
      <c r="A16" s="19" t="s">
        <v>35</v>
      </c>
      <c r="B16" s="20" t="s">
        <v>20</v>
      </c>
      <c r="C16" s="21">
        <v>398.8</v>
      </c>
      <c r="D16" s="43">
        <v>37.338000000000001</v>
      </c>
      <c r="E16" s="17">
        <f t="shared" si="0"/>
        <v>9.36258776328987</v>
      </c>
      <c r="F16" s="43">
        <v>0</v>
      </c>
      <c r="G16" s="16">
        <f t="shared" si="1"/>
        <v>398.8</v>
      </c>
      <c r="H16" s="62"/>
    </row>
    <row r="17" spans="1:8" ht="18.75" x14ac:dyDescent="0.25">
      <c r="A17" s="14" t="s">
        <v>36</v>
      </c>
      <c r="B17" s="15" t="s">
        <v>11</v>
      </c>
      <c r="C17" s="16">
        <f>SUM(C18)</f>
        <v>6</v>
      </c>
      <c r="D17" s="16">
        <f t="shared" ref="D17:F17" si="5">SUM(D18)</f>
        <v>3.3</v>
      </c>
      <c r="E17" s="17">
        <f t="shared" si="0"/>
        <v>54.999999999999993</v>
      </c>
      <c r="F17" s="16">
        <f t="shared" si="5"/>
        <v>0</v>
      </c>
      <c r="G17" s="16">
        <f t="shared" si="1"/>
        <v>6</v>
      </c>
      <c r="H17" s="65"/>
    </row>
    <row r="18" spans="1:8" ht="112.5" x14ac:dyDescent="0.25">
      <c r="A18" s="19" t="s">
        <v>37</v>
      </c>
      <c r="B18" s="20" t="s">
        <v>16</v>
      </c>
      <c r="C18" s="21">
        <v>6</v>
      </c>
      <c r="D18" s="43">
        <v>3.3</v>
      </c>
      <c r="E18" s="17">
        <f t="shared" si="0"/>
        <v>54.999999999999993</v>
      </c>
      <c r="F18" s="43">
        <v>0</v>
      </c>
      <c r="G18" s="16">
        <f t="shared" si="1"/>
        <v>6</v>
      </c>
      <c r="H18" s="66"/>
    </row>
    <row r="19" spans="1:8" ht="56.25" x14ac:dyDescent="0.25">
      <c r="A19" s="14" t="s">
        <v>38</v>
      </c>
      <c r="B19" s="15" t="s">
        <v>12</v>
      </c>
      <c r="C19" s="31">
        <f>SUM(C20,C21)</f>
        <v>199.70000000000002</v>
      </c>
      <c r="D19" s="31">
        <f>SUM(D20,D21)</f>
        <v>151.81700000000001</v>
      </c>
      <c r="E19" s="30">
        <f>D19/C19*100</f>
        <v>76.022533800701055</v>
      </c>
      <c r="F19" s="31">
        <f>SUM(F20,F21)</f>
        <v>0</v>
      </c>
      <c r="G19" s="31">
        <f>SUM(G20,G21)</f>
        <v>199.70000000000002</v>
      </c>
      <c r="H19" s="65"/>
    </row>
    <row r="20" spans="1:8" ht="75" x14ac:dyDescent="0.25">
      <c r="A20" s="19" t="s">
        <v>39</v>
      </c>
      <c r="B20" s="28" t="s">
        <v>13</v>
      </c>
      <c r="C20" s="34">
        <v>174.65</v>
      </c>
      <c r="D20" s="43">
        <v>137.28</v>
      </c>
      <c r="E20" s="35">
        <f t="shared" si="0"/>
        <v>78.602920125966207</v>
      </c>
      <c r="F20" s="43">
        <v>0</v>
      </c>
      <c r="G20" s="36">
        <f t="shared" si="1"/>
        <v>174.65</v>
      </c>
      <c r="H20" s="62"/>
    </row>
    <row r="21" spans="1:8" s="1" customFormat="1" ht="112.5" x14ac:dyDescent="0.25">
      <c r="A21" s="44" t="s">
        <v>45</v>
      </c>
      <c r="B21" s="45" t="s">
        <v>46</v>
      </c>
      <c r="C21" s="46">
        <v>25.05</v>
      </c>
      <c r="D21" s="61">
        <v>14.537000000000001</v>
      </c>
      <c r="E21" s="47">
        <f t="shared" si="0"/>
        <v>58.031936127744508</v>
      </c>
      <c r="F21" s="61">
        <v>0</v>
      </c>
      <c r="G21" s="48">
        <f t="shared" si="1"/>
        <v>25.05</v>
      </c>
      <c r="H21" s="67"/>
    </row>
    <row r="22" spans="1:8" ht="37.5" x14ac:dyDescent="0.25">
      <c r="A22" s="78" t="s">
        <v>51</v>
      </c>
      <c r="B22" s="50" t="s">
        <v>49</v>
      </c>
      <c r="C22" s="36">
        <v>0</v>
      </c>
      <c r="D22" s="68">
        <f>D23</f>
        <v>141.74299999999999</v>
      </c>
      <c r="E22" s="47" t="e">
        <f t="shared" si="0"/>
        <v>#DIV/0!</v>
      </c>
      <c r="F22" s="68">
        <f>F23</f>
        <v>141.74299999999999</v>
      </c>
      <c r="G22" s="36">
        <f>G23</f>
        <v>141.74299999999999</v>
      </c>
      <c r="H22" s="79" t="s">
        <v>57</v>
      </c>
    </row>
    <row r="23" spans="1:8" ht="62.25" customHeight="1" x14ac:dyDescent="0.3">
      <c r="A23" s="49" t="s">
        <v>52</v>
      </c>
      <c r="B23" s="58" t="s">
        <v>55</v>
      </c>
      <c r="C23" s="53">
        <v>0</v>
      </c>
      <c r="D23" s="54">
        <v>141.74299999999999</v>
      </c>
      <c r="E23" s="35" t="e">
        <f t="shared" si="0"/>
        <v>#DIV/0!</v>
      </c>
      <c r="F23" s="54">
        <v>141.74299999999999</v>
      </c>
      <c r="G23" s="54">
        <v>141.74299999999999</v>
      </c>
      <c r="H23" s="76"/>
    </row>
    <row r="24" spans="1:8" s="1" customFormat="1" ht="40.5" customHeight="1" x14ac:dyDescent="0.3">
      <c r="A24" s="78" t="s">
        <v>53</v>
      </c>
      <c r="B24" s="52" t="s">
        <v>50</v>
      </c>
      <c r="C24" s="55">
        <v>0</v>
      </c>
      <c r="D24" s="56">
        <f>D25</f>
        <v>43.945999999999998</v>
      </c>
      <c r="E24" s="35" t="e">
        <f t="shared" si="0"/>
        <v>#DIV/0!</v>
      </c>
      <c r="F24" s="56">
        <f>F25</f>
        <v>43.945999999999998</v>
      </c>
      <c r="G24" s="56">
        <f>G25</f>
        <v>43.945999999999998</v>
      </c>
      <c r="H24" s="77"/>
    </row>
    <row r="25" spans="1:8" s="1" customFormat="1" ht="117.75" customHeight="1" x14ac:dyDescent="0.3">
      <c r="A25" s="51" t="s">
        <v>54</v>
      </c>
      <c r="B25" s="59" t="s">
        <v>56</v>
      </c>
      <c r="C25" s="57">
        <v>0</v>
      </c>
      <c r="D25" s="10">
        <v>43.945999999999998</v>
      </c>
      <c r="E25" s="35" t="e">
        <f t="shared" si="0"/>
        <v>#DIV/0!</v>
      </c>
      <c r="F25" s="10">
        <v>43.945999999999998</v>
      </c>
      <c r="G25" s="10">
        <v>43.945999999999998</v>
      </c>
      <c r="H25" s="80" t="s">
        <v>58</v>
      </c>
    </row>
    <row r="26" spans="1:8" s="27" customFormat="1" ht="39" customHeight="1" x14ac:dyDescent="0.35">
      <c r="A26" s="22" t="s">
        <v>40</v>
      </c>
      <c r="B26" s="42"/>
      <c r="C26" s="42"/>
      <c r="D26" s="42"/>
      <c r="E26" s="42"/>
      <c r="F26" s="42"/>
      <c r="G26" s="42"/>
      <c r="H26" s="42"/>
    </row>
    <row r="27" spans="1:8" ht="20.25" x14ac:dyDescent="0.25">
      <c r="A27" s="42"/>
      <c r="B27" s="24"/>
      <c r="C27" s="25"/>
      <c r="D27" s="25"/>
      <c r="E27" s="26"/>
      <c r="F27" s="25"/>
      <c r="G27" s="25"/>
      <c r="H27" s="40" t="s">
        <v>21</v>
      </c>
    </row>
    <row r="28" spans="1:8" ht="20.25" x14ac:dyDescent="0.3">
      <c r="A28" s="23" t="s">
        <v>22</v>
      </c>
    </row>
  </sheetData>
  <mergeCells count="1">
    <mergeCell ref="B1:G1"/>
  </mergeCells>
  <pageMargins left="0.25" right="0.25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рабочий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2024-08-16T08:57:27Z</dcterms:modified>
</cp:coreProperties>
</file>